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08" windowWidth="17220" windowHeight="8472" activeTab="1"/>
  </bookViews>
  <sheets>
    <sheet name="Sheet1" sheetId="1" r:id="rId1"/>
    <sheet name="Finished" sheetId="2" r:id="rId2"/>
    <sheet name="wo CT" sheetId="3" r:id="rId3"/>
  </sheets>
  <definedNames>
    <definedName name="solver_adj" localSheetId="1" hidden="1">Finished!$B$4,Finished!$B$6,Finished!$B$8,Finished!$B$10</definedName>
    <definedName name="solver_adj" localSheetId="0" hidden="1">Sheet1!$B$6,Sheet1!$B$8,Sheet1!$B$10,Sheet1!$B$12</definedName>
    <definedName name="solver_adj" localSheetId="2" hidden="1">'wo CT'!$B$4,'wo CT'!$B$6,'wo CT'!$B$8,'wo CT'!$B$10</definedName>
    <definedName name="solver_cvg" localSheetId="1" hidden="1">0.000001</definedName>
    <definedName name="solver_cvg" localSheetId="0" hidden="1">0.0000000001</definedName>
    <definedName name="solver_cvg" localSheetId="2" hidden="1">0.0001</definedName>
    <definedName name="solver_drv" localSheetId="1" hidden="1">2</definedName>
    <definedName name="solver_drv" localSheetId="0" hidden="1">2</definedName>
    <definedName name="solver_drv" localSheetId="2" hidden="1">2</definedName>
    <definedName name="solver_eng" localSheetId="1" hidden="1">1</definedName>
    <definedName name="solver_eng" localSheetId="0" hidden="1">1</definedName>
    <definedName name="solver_eng" localSheetId="2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itr" localSheetId="1" hidden="1">2147483647</definedName>
    <definedName name="solver_itr" localSheetId="0" hidden="1">2147483647</definedName>
    <definedName name="solver_itr" localSheetId="2" hidden="1">2147483647</definedName>
    <definedName name="solver_lhs1" localSheetId="1" hidden="1">Finished!$B$4</definedName>
    <definedName name="solver_lhs1" localSheetId="0" hidden="1">Sheet1!$B$6</definedName>
    <definedName name="solver_lhs1" localSheetId="2" hidden="1">'wo CT'!$B$4</definedName>
    <definedName name="solver_lhs2" localSheetId="1" hidden="1">Finished!$B$6</definedName>
    <definedName name="solver_lhs2" localSheetId="0" hidden="1">Sheet1!$B$8</definedName>
    <definedName name="solver_lhs2" localSheetId="2" hidden="1">'wo CT'!$B$6</definedName>
    <definedName name="solver_mip" localSheetId="1" hidden="1">2147483647</definedName>
    <definedName name="solver_mip" localSheetId="0" hidden="1">2147483647</definedName>
    <definedName name="solver_mip" localSheetId="2" hidden="1">2147483647</definedName>
    <definedName name="solver_mni" localSheetId="1" hidden="1">30</definedName>
    <definedName name="solver_mni" localSheetId="0" hidden="1">30</definedName>
    <definedName name="solver_mni" localSheetId="2" hidden="1">30</definedName>
    <definedName name="solver_mrt" localSheetId="1" hidden="1">0.075</definedName>
    <definedName name="solver_mrt" localSheetId="0" hidden="1">0.075</definedName>
    <definedName name="solver_mrt" localSheetId="2" hidden="1">0.075</definedName>
    <definedName name="solver_msl" localSheetId="1" hidden="1">2</definedName>
    <definedName name="solver_msl" localSheetId="0" hidden="1">2</definedName>
    <definedName name="solver_msl" localSheetId="2" hidden="1">2</definedName>
    <definedName name="solver_neg" localSheetId="1" hidden="1">2</definedName>
    <definedName name="solver_neg" localSheetId="0" hidden="1">2</definedName>
    <definedName name="solver_neg" localSheetId="2" hidden="1">2</definedName>
    <definedName name="solver_nod" localSheetId="1" hidden="1">2147483647</definedName>
    <definedName name="solver_nod" localSheetId="0" hidden="1">2147483647</definedName>
    <definedName name="solver_nod" localSheetId="2" hidden="1">2147483647</definedName>
    <definedName name="solver_num" localSheetId="1" hidden="1">2</definedName>
    <definedName name="solver_num" localSheetId="0" hidden="1">2</definedName>
    <definedName name="solver_num" localSheetId="2" hidden="1">2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opt" localSheetId="1" hidden="1">Finished!$D$27</definedName>
    <definedName name="solver_opt" localSheetId="0" hidden="1">Sheet1!$D$28</definedName>
    <definedName name="solver_opt" localSheetId="2" hidden="1">'wo CT'!$D$26</definedName>
    <definedName name="solver_pre" localSheetId="1" hidden="1">0.000001</definedName>
    <definedName name="solver_pre" localSheetId="0" hidden="1">0.000000000001</definedName>
    <definedName name="solver_pre" localSheetId="2" hidden="1">0.000001</definedName>
    <definedName name="solver_rbv" localSheetId="1" hidden="1">1</definedName>
    <definedName name="solver_rbv" localSheetId="0" hidden="1">1</definedName>
    <definedName name="solver_rbv" localSheetId="2" hidden="1">1</definedName>
    <definedName name="solver_rel1" localSheetId="1" hidden="1">3</definedName>
    <definedName name="solver_rel1" localSheetId="0" hidden="1">3</definedName>
    <definedName name="solver_rel1" localSheetId="2" hidden="1">3</definedName>
    <definedName name="solver_rel2" localSheetId="1" hidden="1">3</definedName>
    <definedName name="solver_rel2" localSheetId="0" hidden="1">3</definedName>
    <definedName name="solver_rel2" localSheetId="2" hidden="1">3</definedName>
    <definedName name="solver_rhs1" localSheetId="1" hidden="1">1</definedName>
    <definedName name="solver_rhs1" localSheetId="0" hidden="1">1</definedName>
    <definedName name="solver_rhs1" localSheetId="2" hidden="1">1</definedName>
    <definedName name="solver_rhs2" localSheetId="1" hidden="1">0.005</definedName>
    <definedName name="solver_rhs2" localSheetId="0" hidden="1">0.001</definedName>
    <definedName name="solver_rhs2" localSheetId="2" hidden="1">0.001</definedName>
    <definedName name="solver_rlx" localSheetId="1" hidden="1">2</definedName>
    <definedName name="solver_rlx" localSheetId="0" hidden="1">2</definedName>
    <definedName name="solver_rlx" localSheetId="2" hidden="1">2</definedName>
    <definedName name="solver_rsd" localSheetId="1" hidden="1">0</definedName>
    <definedName name="solver_rsd" localSheetId="0" hidden="1">0</definedName>
    <definedName name="solver_rsd" localSheetId="2" hidden="1">0</definedName>
    <definedName name="solver_scl" localSheetId="1" hidden="1">1</definedName>
    <definedName name="solver_scl" localSheetId="0" hidden="1">1</definedName>
    <definedName name="solver_scl" localSheetId="2" hidden="1">1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ssz" localSheetId="1" hidden="1">100</definedName>
    <definedName name="solver_ssz" localSheetId="0" hidden="1">100</definedName>
    <definedName name="solver_ssz" localSheetId="2" hidden="1">100</definedName>
    <definedName name="solver_tim" localSheetId="1" hidden="1">2147483647</definedName>
    <definedName name="solver_tim" localSheetId="0" hidden="1">2147483647</definedName>
    <definedName name="solver_tim" localSheetId="2" hidden="1">2147483647</definedName>
    <definedName name="solver_tol" localSheetId="1" hidden="1">0.01</definedName>
    <definedName name="solver_tol" localSheetId="0" hidden="1">0.01</definedName>
    <definedName name="solver_tol" localSheetId="2" hidden="1">0.01</definedName>
    <definedName name="solver_typ" localSheetId="1" hidden="1">3</definedName>
    <definedName name="solver_typ" localSheetId="0" hidden="1">3</definedName>
    <definedName name="solver_typ" localSheetId="2" hidden="1">3</definedName>
    <definedName name="solver_val" localSheetId="1" hidden="1">0</definedName>
    <definedName name="solver_val" localSheetId="0" hidden="1">0</definedName>
    <definedName name="solver_val" localSheetId="2" hidden="1">0</definedName>
    <definedName name="solver_ver" localSheetId="1" hidden="1">3</definedName>
    <definedName name="solver_ver" localSheetId="0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B24" i="3" l="1"/>
  <c r="D24" i="3" s="1"/>
  <c r="B22" i="3"/>
  <c r="D22" i="3" s="1"/>
  <c r="B20" i="3"/>
  <c r="D20" i="3" s="1"/>
  <c r="B18" i="3"/>
  <c r="D18" i="3" s="1"/>
  <c r="B16" i="3"/>
  <c r="D16" i="3" s="1"/>
  <c r="B14" i="3"/>
  <c r="D14" i="3" s="1"/>
  <c r="B25" i="2"/>
  <c r="D25" i="2" s="1"/>
  <c r="B23" i="2"/>
  <c r="D23" i="2" s="1"/>
  <c r="B21" i="2"/>
  <c r="D21" i="2" s="1"/>
  <c r="B19" i="2"/>
  <c r="D19" i="2" s="1"/>
  <c r="B17" i="2"/>
  <c r="D17" i="2" s="1"/>
  <c r="B15" i="2"/>
  <c r="D15" i="2" s="1"/>
  <c r="B26" i="1"/>
  <c r="D26" i="1" s="1"/>
  <c r="B24" i="1"/>
  <c r="D24" i="1" s="1"/>
  <c r="B22" i="1"/>
  <c r="D22" i="1" s="1"/>
  <c r="B20" i="1"/>
  <c r="D20" i="1" s="1"/>
  <c r="B16" i="1"/>
  <c r="D16" i="1" s="1"/>
  <c r="B18" i="1"/>
  <c r="D18" i="1" s="1"/>
  <c r="D26" i="3" l="1"/>
  <c r="D27" i="2"/>
  <c r="D28" i="1"/>
</calcChain>
</file>

<file path=xl/sharedStrings.xml><?xml version="1.0" encoding="utf-8"?>
<sst xmlns="http://schemas.openxmlformats.org/spreadsheetml/2006/main" count="69" uniqueCount="28">
  <si>
    <r>
      <t xml:space="preserve">Estimated value for index, </t>
    </r>
    <r>
      <rPr>
        <b/>
        <sz val="11"/>
        <color theme="1"/>
        <rFont val="Calibri"/>
        <family val="2"/>
        <scheme val="minor"/>
      </rPr>
      <t>n</t>
    </r>
  </si>
  <si>
    <r>
      <t>Estimated value for physical thickness,</t>
    </r>
    <r>
      <rPr>
        <b/>
        <sz val="11"/>
        <color theme="1"/>
        <rFont val="Calibri"/>
        <family val="2"/>
        <scheme val="minor"/>
      </rPr>
      <t xml:space="preserve"> t</t>
    </r>
  </si>
  <si>
    <r>
      <t xml:space="preserve">Estimated value for first surface radius, </t>
    </r>
    <r>
      <rPr>
        <b/>
        <sz val="11"/>
        <color theme="1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/>
    </r>
  </si>
  <si>
    <r>
      <t xml:space="preserve">Estimated value for second surface radius, </t>
    </r>
    <r>
      <rPr>
        <b/>
        <sz val="11"/>
        <color theme="1"/>
        <rFont val="Calibri"/>
        <family val="2"/>
        <scheme val="minor"/>
      </rPr>
      <t>R2</t>
    </r>
  </si>
  <si>
    <r>
      <t xml:space="preserve">Thickness to vertex from R2 surface, </t>
    </r>
    <r>
      <rPr>
        <b/>
        <sz val="11"/>
        <color theme="1"/>
        <rFont val="Calibri"/>
        <family val="2"/>
        <scheme val="minor"/>
      </rPr>
      <t>t2</t>
    </r>
  </si>
  <si>
    <r>
      <t xml:space="preserve">Thickness from R2 surface to focus, </t>
    </r>
    <r>
      <rPr>
        <b/>
        <sz val="11"/>
        <color theme="1"/>
        <rFont val="Calibri"/>
        <family val="2"/>
        <scheme val="minor"/>
      </rPr>
      <t>d2</t>
    </r>
  </si>
  <si>
    <r>
      <t xml:space="preserve">Thickness to vertex from R1 surface, </t>
    </r>
    <r>
      <rPr>
        <b/>
        <sz val="11"/>
        <color theme="1"/>
        <rFont val="Calibri"/>
        <family val="2"/>
        <scheme val="minor"/>
      </rPr>
      <t>t1</t>
    </r>
  </si>
  <si>
    <r>
      <t xml:space="preserve">Thickness from R1 surface to focus, </t>
    </r>
    <r>
      <rPr>
        <b/>
        <sz val="11"/>
        <color theme="1"/>
        <rFont val="Calibri"/>
        <family val="2"/>
        <scheme val="minor"/>
      </rPr>
      <t>d1</t>
    </r>
  </si>
  <si>
    <r>
      <t xml:space="preserve">Distance from R1 surface to focus, </t>
    </r>
    <r>
      <rPr>
        <b/>
        <sz val="11"/>
        <color theme="1"/>
        <rFont val="Calibri"/>
        <family val="2"/>
        <scheme val="minor"/>
      </rPr>
      <t>bfl2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</si>
  <si>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Distance from R2 surface to focus, </t>
    </r>
    <r>
      <rPr>
        <b/>
        <sz val="11"/>
        <color theme="1"/>
        <rFont val="Calibri"/>
        <family val="2"/>
        <scheme val="minor"/>
      </rPr>
      <t>bfl1</t>
    </r>
    <r>
      <rPr>
        <sz val="11"/>
        <color theme="1"/>
        <rFont val="Calibri"/>
        <family val="2"/>
        <scheme val="minor"/>
      </rPr>
      <t xml:space="preserve"> </t>
    </r>
  </si>
  <si>
    <t>Initial estimates</t>
  </si>
  <si>
    <t>of lens parameters</t>
  </si>
  <si>
    <t>Measured thickness</t>
  </si>
  <si>
    <t xml:space="preserve">from surface </t>
  </si>
  <si>
    <t>nearest ASM</t>
  </si>
  <si>
    <t>Calculated thickness</t>
  </si>
  <si>
    <t>based on lens</t>
  </si>
  <si>
    <t>parameters above</t>
  </si>
  <si>
    <t>Squared difference</t>
  </si>
  <si>
    <t>between measured</t>
  </si>
  <si>
    <t>and calculated</t>
  </si>
  <si>
    <t>Sum of squared differences</t>
  </si>
  <si>
    <t>Lens parameters/calculated or measured values</t>
  </si>
  <si>
    <r>
      <t xml:space="preserve">Thickness from R2 surface to focus, </t>
    </r>
    <r>
      <rPr>
        <b/>
        <sz val="11"/>
        <color theme="1"/>
        <rFont val="Calibri"/>
        <family val="2"/>
        <scheme val="minor"/>
      </rPr>
      <t>d1</t>
    </r>
  </si>
  <si>
    <r>
      <t xml:space="preserve">Reverse, thickness from R1 surface to focus, </t>
    </r>
    <r>
      <rPr>
        <b/>
        <sz val="11"/>
        <color theme="1"/>
        <rFont val="Calibri"/>
        <family val="2"/>
        <scheme val="minor"/>
      </rPr>
      <t>d2</t>
    </r>
  </si>
  <si>
    <r>
      <t xml:space="preserve">Reverse, distance from R1 surface to focus, </t>
    </r>
    <r>
      <rPr>
        <b/>
        <sz val="11"/>
        <color theme="1"/>
        <rFont val="Calibri"/>
        <family val="2"/>
        <scheme val="minor"/>
      </rPr>
      <t>bfl2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</si>
  <si>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Thickness to R1 vertex from R2 surface, </t>
    </r>
    <r>
      <rPr>
        <b/>
        <sz val="11"/>
        <color theme="1"/>
        <rFont val="Calibri"/>
        <family val="2"/>
        <scheme val="minor"/>
      </rPr>
      <t>t1</t>
    </r>
  </si>
  <si>
    <r>
      <t xml:space="preserve">Reverse, thickness to R2 vertex from R1, </t>
    </r>
    <r>
      <rPr>
        <b/>
        <sz val="11"/>
        <color theme="1"/>
        <rFont val="Calibri"/>
        <family val="2"/>
        <scheme val="minor"/>
      </rPr>
      <t>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</si>
</sst>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165" fontId="0" fillId="3" borderId="0" xfId="0" applyNumberFormat="1" applyFill="1"/>
    <xf numFmtId="0" fontId="0" fillId="0" borderId="0" xfId="0" applyFill="1"/>
    <xf numFmtId="165" fontId="0" fillId="0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8"/>
  <sheetViews>
    <sheetView topLeftCell="A2" workbookViewId="0">
      <selection activeCell="B28" sqref="B28"/>
    </sheetView>
  </sheetViews>
  <sheetFormatPr defaultRowHeight="14.4" x14ac:dyDescent="0.3"/>
  <cols>
    <col min="1" max="1" width="41.44140625" customWidth="1"/>
    <col min="2" max="2" width="20.5546875" customWidth="1"/>
    <col min="3" max="4" width="17.88671875" customWidth="1"/>
  </cols>
  <sheetData>
    <row r="3" spans="1:4" x14ac:dyDescent="0.3">
      <c r="A3" t="s">
        <v>22</v>
      </c>
      <c r="B3" t="s">
        <v>10</v>
      </c>
    </row>
    <row r="4" spans="1:4" x14ac:dyDescent="0.3">
      <c r="B4" t="s">
        <v>11</v>
      </c>
    </row>
    <row r="6" spans="1:4" x14ac:dyDescent="0.3">
      <c r="A6" t="s">
        <v>0</v>
      </c>
      <c r="B6" s="2">
        <v>1.5999999629385895</v>
      </c>
    </row>
    <row r="7" spans="1:4" x14ac:dyDescent="0.3">
      <c r="B7" s="2"/>
      <c r="C7" s="1"/>
    </row>
    <row r="8" spans="1:4" x14ac:dyDescent="0.3">
      <c r="A8" t="s">
        <v>1</v>
      </c>
      <c r="B8" s="2">
        <v>2.9999929586669007</v>
      </c>
      <c r="C8" s="1"/>
    </row>
    <row r="9" spans="1:4" x14ac:dyDescent="0.3">
      <c r="B9" s="2"/>
      <c r="C9" s="1"/>
    </row>
    <row r="10" spans="1:4" x14ac:dyDescent="0.3">
      <c r="A10" t="s">
        <v>2</v>
      </c>
      <c r="B10" s="2">
        <v>841.80412414091734</v>
      </c>
      <c r="C10" s="1"/>
    </row>
    <row r="11" spans="1:4" x14ac:dyDescent="0.3">
      <c r="B11" s="2"/>
      <c r="C11" s="1"/>
    </row>
    <row r="12" spans="1:4" x14ac:dyDescent="0.3">
      <c r="A12" t="s">
        <v>3</v>
      </c>
      <c r="B12" s="2">
        <v>-65.729993554062645</v>
      </c>
      <c r="C12" s="1"/>
    </row>
    <row r="13" spans="1:4" x14ac:dyDescent="0.3">
      <c r="B13" s="2" t="s">
        <v>15</v>
      </c>
      <c r="C13" t="s">
        <v>12</v>
      </c>
      <c r="D13" t="s">
        <v>18</v>
      </c>
    </row>
    <row r="14" spans="1:4" x14ac:dyDescent="0.3">
      <c r="B14" s="2" t="s">
        <v>16</v>
      </c>
      <c r="C14" t="s">
        <v>13</v>
      </c>
      <c r="D14" t="s">
        <v>19</v>
      </c>
    </row>
    <row r="15" spans="1:4" x14ac:dyDescent="0.3">
      <c r="B15" s="2" t="s">
        <v>17</v>
      </c>
      <c r="C15" s="1" t="s">
        <v>14</v>
      </c>
      <c r="D15" t="s">
        <v>20</v>
      </c>
    </row>
    <row r="16" spans="1:4" x14ac:dyDescent="0.3">
      <c r="A16" t="s">
        <v>7</v>
      </c>
      <c r="B16" s="2">
        <f>-B12*(B10-B8)/((B10-B8)*(B6-1)-B6*B12)</f>
        <v>90.614760012917401</v>
      </c>
      <c r="C16" s="2">
        <v>90.614759966954082</v>
      </c>
      <c r="D16">
        <f>10000*(B16-C16)^2</f>
        <v>2.1126266461176703E-11</v>
      </c>
    </row>
    <row r="17" spans="1:4" x14ac:dyDescent="0.3">
      <c r="B17" s="2"/>
      <c r="C17" s="2"/>
    </row>
    <row r="18" spans="1:4" x14ac:dyDescent="0.3">
      <c r="A18" t="s">
        <v>6</v>
      </c>
      <c r="B18" s="2">
        <f>-B12*B8/(B8*(B6-1)+B6*B12)</f>
        <v>-1.9076458273886072</v>
      </c>
      <c r="C18" s="2">
        <v>-1.9</v>
      </c>
      <c r="D18">
        <f>(B18-C18)^2</f>
        <v>5.8458676456377629E-5</v>
      </c>
    </row>
    <row r="19" spans="1:4" x14ac:dyDescent="0.3">
      <c r="B19" s="2"/>
      <c r="C19" s="2"/>
    </row>
    <row r="20" spans="1:4" x14ac:dyDescent="0.3">
      <c r="A20" t="s">
        <v>5</v>
      </c>
      <c r="B20" s="2">
        <f>B10*(-B12-B8)/((-B12-B8)*(B6-1)-B6*-B10)</f>
        <v>38.140437899016128</v>
      </c>
      <c r="C20" s="2">
        <v>38.140437917629868</v>
      </c>
      <c r="D20">
        <f>10000*(B20-C20)^2</f>
        <v>3.4647131242330423E-12</v>
      </c>
    </row>
    <row r="21" spans="1:4" x14ac:dyDescent="0.3">
      <c r="B21" s="2"/>
      <c r="C21" s="2"/>
    </row>
    <row r="22" spans="1:4" x14ac:dyDescent="0.3">
      <c r="A22" t="s">
        <v>4</v>
      </c>
      <c r="B22" s="2">
        <f>B10*B8/(B8*(B6-1)+B6*-B10)</f>
        <v>-1.8775047629012178</v>
      </c>
      <c r="C22" s="2">
        <v>-1.87</v>
      </c>
      <c r="D22">
        <f>(B22-C22)^2</f>
        <v>5.6321466203493655E-5</v>
      </c>
    </row>
    <row r="23" spans="1:4" x14ac:dyDescent="0.3">
      <c r="B23" s="2"/>
      <c r="C23" s="2"/>
    </row>
    <row r="24" spans="1:4" x14ac:dyDescent="0.3">
      <c r="A24" t="s">
        <v>9</v>
      </c>
      <c r="B24" s="2">
        <f>B10*(B8-B6*(B12+B8))/((B6-1)*(B8+B6*B10-B6*(B12+B8)))</f>
        <v>100.00038321512362</v>
      </c>
      <c r="C24" s="2">
        <v>100.00038139515384</v>
      </c>
      <c r="D24">
        <f>10000*(B24-C24)^2</f>
        <v>3.3122900073601816E-8</v>
      </c>
    </row>
    <row r="25" spans="1:4" x14ac:dyDescent="0.3">
      <c r="B25" s="2"/>
      <c r="C25" s="2"/>
    </row>
    <row r="26" spans="1:4" x14ac:dyDescent="0.3">
      <c r="A26" t="s">
        <v>8</v>
      </c>
      <c r="B26" s="2">
        <f>-B12*(B8-B6*(-B10+B8))/((B6-1)*(B8+B6*-B12-B6*(-B10+B8)))</f>
        <v>101.60576822335828</v>
      </c>
      <c r="C26" s="2">
        <v>101.60577007730505</v>
      </c>
      <c r="D26">
        <f>10000*(B26-C26)^2</f>
        <v>3.4371186271981654E-8</v>
      </c>
    </row>
    <row r="28" spans="1:4" x14ac:dyDescent="0.3">
      <c r="A28" t="s">
        <v>21</v>
      </c>
      <c r="D28">
        <f>SUM(D16:D26)</f>
        <v>1.1484766133719645E-4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sqref="A1:D27"/>
    </sheetView>
  </sheetViews>
  <sheetFormatPr defaultRowHeight="14.4" x14ac:dyDescent="0.3"/>
  <cols>
    <col min="1" max="1" width="39.44140625" customWidth="1"/>
    <col min="2" max="2" width="20.44140625" customWidth="1"/>
    <col min="3" max="3" width="16.88671875" customWidth="1"/>
    <col min="4" max="4" width="16.21875" customWidth="1"/>
  </cols>
  <sheetData>
    <row r="1" spans="1:4" x14ac:dyDescent="0.3">
      <c r="A1" t="s">
        <v>22</v>
      </c>
      <c r="B1" t="s">
        <v>10</v>
      </c>
    </row>
    <row r="2" spans="1:4" x14ac:dyDescent="0.3">
      <c r="B2" t="s">
        <v>11</v>
      </c>
    </row>
    <row r="4" spans="1:4" x14ac:dyDescent="0.3">
      <c r="A4" t="s">
        <v>0</v>
      </c>
      <c r="B4" s="3">
        <v>1.6000000156063128</v>
      </c>
      <c r="C4" s="5"/>
    </row>
    <row r="5" spans="1:4" x14ac:dyDescent="0.3">
      <c r="B5" s="2"/>
      <c r="C5" s="1"/>
    </row>
    <row r="6" spans="1:4" x14ac:dyDescent="0.3">
      <c r="A6" t="s">
        <v>1</v>
      </c>
      <c r="B6" s="3">
        <v>2.9999992957980979</v>
      </c>
      <c r="C6" s="1"/>
    </row>
    <row r="7" spans="1:4" x14ac:dyDescent="0.3">
      <c r="B7" s="2"/>
      <c r="C7" s="1"/>
    </row>
    <row r="8" spans="1:4" x14ac:dyDescent="0.3">
      <c r="A8" t="s">
        <v>2</v>
      </c>
      <c r="B8" s="3">
        <v>841.80388994645898</v>
      </c>
      <c r="C8" s="1"/>
    </row>
    <row r="9" spans="1:4" x14ac:dyDescent="0.3">
      <c r="B9" s="2"/>
      <c r="C9" s="1"/>
    </row>
    <row r="10" spans="1:4" x14ac:dyDescent="0.3">
      <c r="A10" t="s">
        <v>3</v>
      </c>
      <c r="B10" s="3">
        <v>-65.730001412230635</v>
      </c>
      <c r="C10" s="1"/>
    </row>
    <row r="11" spans="1:4" x14ac:dyDescent="0.3">
      <c r="B11" s="6"/>
      <c r="C11" s="1"/>
    </row>
    <row r="12" spans="1:4" x14ac:dyDescent="0.3">
      <c r="B12" s="2" t="s">
        <v>15</v>
      </c>
      <c r="C12" t="s">
        <v>12</v>
      </c>
      <c r="D12" t="s">
        <v>18</v>
      </c>
    </row>
    <row r="13" spans="1:4" x14ac:dyDescent="0.3">
      <c r="B13" s="2" t="s">
        <v>16</v>
      </c>
      <c r="C13" t="s">
        <v>13</v>
      </c>
      <c r="D13" t="s">
        <v>19</v>
      </c>
    </row>
    <row r="14" spans="1:4" x14ac:dyDescent="0.3">
      <c r="B14" s="2" t="s">
        <v>17</v>
      </c>
      <c r="C14" s="1" t="s">
        <v>14</v>
      </c>
      <c r="D14" t="s">
        <v>20</v>
      </c>
    </row>
    <row r="15" spans="1:4" x14ac:dyDescent="0.3">
      <c r="A15" t="s">
        <v>23</v>
      </c>
      <c r="B15" s="2">
        <f>-B10*(B8-B6)/((B8-B6)*(B4-1)-B4*B10)</f>
        <v>90.61475738752543</v>
      </c>
      <c r="C15" s="4">
        <v>90.614759966954082</v>
      </c>
      <c r="D15">
        <f>10000*(B15-C15)^2</f>
        <v>6.6534521753680364E-8</v>
      </c>
    </row>
    <row r="16" spans="1:4" x14ac:dyDescent="0.3">
      <c r="B16" s="2"/>
      <c r="C16" s="2"/>
    </row>
    <row r="17" spans="1:4" x14ac:dyDescent="0.3">
      <c r="A17" t="s">
        <v>26</v>
      </c>
      <c r="B17" s="2">
        <f>-B10*B6/(B6*(B4-1)+B4*B10)</f>
        <v>-1.90764986229251</v>
      </c>
      <c r="C17" s="4">
        <v>-1.9076487537586999</v>
      </c>
      <c r="D17">
        <f>(B17-C17)^2</f>
        <v>1.2288472080885694E-12</v>
      </c>
    </row>
    <row r="18" spans="1:4" x14ac:dyDescent="0.3">
      <c r="B18" s="2"/>
      <c r="C18" s="2"/>
    </row>
    <row r="19" spans="1:4" x14ac:dyDescent="0.3">
      <c r="A19" t="s">
        <v>24</v>
      </c>
      <c r="B19" s="2">
        <f>B8*(-B10-B6)/((-B10-B6)*(B4-1)-B4*-B8)</f>
        <v>38.140437197861331</v>
      </c>
      <c r="C19" s="4">
        <v>38.140437917629868</v>
      </c>
      <c r="D19">
        <f>10000*(B19-C19)^2</f>
        <v>5.1806674588781916E-9</v>
      </c>
    </row>
    <row r="20" spans="1:4" x14ac:dyDescent="0.3">
      <c r="B20" s="2"/>
      <c r="C20" s="2"/>
    </row>
    <row r="21" spans="1:4" x14ac:dyDescent="0.3">
      <c r="A21" t="s">
        <v>27</v>
      </c>
      <c r="B21" s="2">
        <f>B8*B6/(B6*(B4-1)+B4*-B8)</f>
        <v>-1.8775086732501134</v>
      </c>
      <c r="C21" s="4">
        <v>-1.8775075992213817</v>
      </c>
      <c r="D21">
        <f>(B21-C21)^2</f>
        <v>1.1535377165794373E-12</v>
      </c>
    </row>
    <row r="22" spans="1:4" x14ac:dyDescent="0.3">
      <c r="B22" s="2"/>
      <c r="C22" s="2"/>
    </row>
    <row r="23" spans="1:4" x14ac:dyDescent="0.3">
      <c r="A23" t="s">
        <v>9</v>
      </c>
      <c r="B23" s="2">
        <f>B8*(B6-B4*(B10+B6))/((B4-1)*(B6+B4*B8-B4*(B10+B6)))</f>
        <v>100.00038024574158</v>
      </c>
      <c r="C23" s="4">
        <v>100.00038139515384</v>
      </c>
      <c r="D23">
        <f>10000*(B23-C23)^2</f>
        <v>1.3211485343365831E-8</v>
      </c>
    </row>
    <row r="24" spans="1:4" x14ac:dyDescent="0.3">
      <c r="B24" s="2"/>
      <c r="C24" s="2"/>
    </row>
    <row r="25" spans="1:4" x14ac:dyDescent="0.3">
      <c r="A25" t="s">
        <v>25</v>
      </c>
      <c r="B25" s="2">
        <f>-B10*(B6-B4*(-B8+B6))/((B4-1)*(B6+B4*-B10-B4*(-B8+B6)))</f>
        <v>101.60576849680129</v>
      </c>
      <c r="C25" s="4">
        <v>101.60577007730505</v>
      </c>
      <c r="D25">
        <f>10000*(B25-C25)^2</f>
        <v>2.4979921461876059E-8</v>
      </c>
    </row>
    <row r="27" spans="1:4" x14ac:dyDescent="0.3">
      <c r="A27" t="s">
        <v>21</v>
      </c>
      <c r="D27" s="7">
        <f>SUM(D15:D25)</f>
        <v>1.0990897840272512E-7</v>
      </c>
    </row>
  </sheetData>
  <pageMargins left="0.7" right="0.7" top="0.75" bottom="0.75" header="0.3" footer="0.3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11" sqref="B11"/>
    </sheetView>
  </sheetViews>
  <sheetFormatPr defaultRowHeight="14.4" x14ac:dyDescent="0.3"/>
  <cols>
    <col min="1" max="1" width="44.21875" customWidth="1"/>
    <col min="2" max="2" width="22.5546875" customWidth="1"/>
    <col min="3" max="3" width="23.5546875" customWidth="1"/>
    <col min="4" max="4" width="18.88671875" customWidth="1"/>
  </cols>
  <sheetData>
    <row r="1" spans="1:4" x14ac:dyDescent="0.3">
      <c r="A1" t="s">
        <v>22</v>
      </c>
      <c r="B1" t="s">
        <v>10</v>
      </c>
    </row>
    <row r="2" spans="1:4" x14ac:dyDescent="0.3">
      <c r="B2" t="s">
        <v>11</v>
      </c>
    </row>
    <row r="4" spans="1:4" x14ac:dyDescent="0.3">
      <c r="A4" t="s">
        <v>0</v>
      </c>
      <c r="B4" s="2">
        <v>1.6000000350207959</v>
      </c>
    </row>
    <row r="5" spans="1:4" x14ac:dyDescent="0.3">
      <c r="B5" s="2"/>
      <c r="C5" s="1"/>
    </row>
    <row r="6" spans="1:4" x14ac:dyDescent="0.3">
      <c r="A6" t="s">
        <v>1</v>
      </c>
      <c r="B6" s="2">
        <v>3.0000001269526355</v>
      </c>
      <c r="C6" s="1"/>
    </row>
    <row r="7" spans="1:4" x14ac:dyDescent="0.3">
      <c r="B7" s="2"/>
      <c r="C7" s="1"/>
    </row>
    <row r="8" spans="1:4" x14ac:dyDescent="0.3">
      <c r="A8" t="s">
        <v>2</v>
      </c>
      <c r="B8" s="2">
        <v>841.80400099244139</v>
      </c>
      <c r="C8" s="1"/>
    </row>
    <row r="9" spans="1:4" x14ac:dyDescent="0.3">
      <c r="B9" s="2"/>
      <c r="C9" s="1"/>
    </row>
    <row r="10" spans="1:4" x14ac:dyDescent="0.3">
      <c r="A10" t="s">
        <v>3</v>
      </c>
      <c r="B10" s="2">
        <v>-65.73000415411471</v>
      </c>
      <c r="C10" s="1"/>
    </row>
    <row r="11" spans="1:4" x14ac:dyDescent="0.3">
      <c r="B11" s="2" t="s">
        <v>15</v>
      </c>
      <c r="C11" t="s">
        <v>12</v>
      </c>
      <c r="D11" t="s">
        <v>18</v>
      </c>
    </row>
    <row r="12" spans="1:4" x14ac:dyDescent="0.3">
      <c r="B12" s="2" t="s">
        <v>16</v>
      </c>
      <c r="C12" t="s">
        <v>13</v>
      </c>
      <c r="D12" t="s">
        <v>19</v>
      </c>
    </row>
    <row r="13" spans="1:4" x14ac:dyDescent="0.3">
      <c r="B13" s="2" t="s">
        <v>17</v>
      </c>
      <c r="C13" s="1" t="s">
        <v>14</v>
      </c>
      <c r="D13" t="s">
        <v>20</v>
      </c>
    </row>
    <row r="14" spans="1:4" x14ac:dyDescent="0.3">
      <c r="A14" t="s">
        <v>7</v>
      </c>
      <c r="B14" s="2">
        <f>-B10*(B8-B6)/((B8-B6)*(B4-1)-B4*B10)</f>
        <v>90.614759956757823</v>
      </c>
      <c r="C14" s="2">
        <v>90.614759966954082</v>
      </c>
      <c r="D14">
        <f>10000*(B14-C14)^2</f>
        <v>1.0396371465236274E-12</v>
      </c>
    </row>
    <row r="15" spans="1:4" x14ac:dyDescent="0.3">
      <c r="B15" s="2"/>
      <c r="C15" s="2"/>
    </row>
    <row r="16" spans="1:4" x14ac:dyDescent="0.3">
      <c r="A16" t="s">
        <v>6</v>
      </c>
      <c r="B16" s="2">
        <f>-B10*B6/(B6*(B4-1)+B4*B10)</f>
        <v>-1.9076503761518255</v>
      </c>
      <c r="C16" s="2">
        <v>-1.9</v>
      </c>
      <c r="D16">
        <f>(B16-C16)^2</f>
        <v>5.8528255264422209E-5</v>
      </c>
    </row>
    <row r="17" spans="1:4" x14ac:dyDescent="0.3">
      <c r="B17" s="2"/>
      <c r="C17" s="2"/>
    </row>
    <row r="18" spans="1:4" x14ac:dyDescent="0.3">
      <c r="A18" t="s">
        <v>5</v>
      </c>
      <c r="B18" s="2">
        <f>B8*(-B10-B6)/((-B10-B6)*(B4-1)-B4*-B8)</f>
        <v>38.140437981028839</v>
      </c>
      <c r="C18" s="2">
        <v>38.140437917629868</v>
      </c>
      <c r="D18">
        <f>10000*(B18-C18)^2</f>
        <v>4.0194295753462855E-11</v>
      </c>
    </row>
    <row r="19" spans="1:4" x14ac:dyDescent="0.3">
      <c r="B19" s="2"/>
      <c r="C19" s="2"/>
    </row>
    <row r="20" spans="1:4" x14ac:dyDescent="0.3">
      <c r="A20" t="s">
        <v>4</v>
      </c>
      <c r="B20" s="2">
        <f>B8*B6/(B6*(B4-1)+B4*-B8)</f>
        <v>-1.8775091710505267</v>
      </c>
      <c r="C20" s="2">
        <v>-1.87</v>
      </c>
      <c r="D20">
        <f>(B20-C20)^2</f>
        <v>5.6387649866067054E-5</v>
      </c>
    </row>
    <row r="21" spans="1:4" x14ac:dyDescent="0.3">
      <c r="B21" s="2"/>
      <c r="C21" s="2"/>
    </row>
    <row r="22" spans="1:4" x14ac:dyDescent="0.3">
      <c r="A22" t="s">
        <v>9</v>
      </c>
      <c r="B22" s="2">
        <f>B8*(B6-B4*(B10+B6))/((B4-1)*(B6+B4*B8-B4*(B10+B6)))</f>
        <v>100.00038141103921</v>
      </c>
      <c r="C22" s="2">
        <v>100.00038139515384</v>
      </c>
      <c r="D22">
        <f>10000*(B22-C22)^2</f>
        <v>2.5234518876159046E-12</v>
      </c>
    </row>
    <row r="23" spans="1:4" x14ac:dyDescent="0.3">
      <c r="B23" s="2"/>
      <c r="C23" s="2"/>
    </row>
    <row r="24" spans="1:4" x14ac:dyDescent="0.3">
      <c r="A24" t="s">
        <v>8</v>
      </c>
      <c r="B24" s="2">
        <f>-B10*(B6-B4*(-B8+B6))/((B4-1)*(B6+B4*-B10-B4*(-B8+B6)))</f>
        <v>101.60577011048922</v>
      </c>
      <c r="C24" s="2">
        <v>101.60577007730505</v>
      </c>
      <c r="D24">
        <f>10000*(B24-C24)^2</f>
        <v>1.1011887901153365E-11</v>
      </c>
    </row>
    <row r="26" spans="1:4" x14ac:dyDescent="0.3">
      <c r="A26" t="s">
        <v>21</v>
      </c>
      <c r="D26">
        <f>SUM(D14,D18,D22,D24)</f>
        <v>5.4769272688755752E-11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Finished</vt:lpstr>
      <vt:lpstr>wo CT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2015-08-04T22:39:28Z</cp:lastPrinted>
  <dcterms:created xsi:type="dcterms:W3CDTF">2015-07-27T22:27:33Z</dcterms:created>
  <dcterms:modified xsi:type="dcterms:W3CDTF">2015-08-05T19:10:45Z</dcterms:modified>
</cp:coreProperties>
</file>